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<sst xmlns="http://schemas.openxmlformats.org/spreadsheetml/2006/main" count="143" uniqueCount="85">
  <si>
    <t>รายการ</t>
  </si>
  <si>
    <t>รหัสบัญชี</t>
  </si>
  <si>
    <t>เครดิต</t>
  </si>
  <si>
    <t>เงินสด</t>
  </si>
  <si>
    <t>ค่าตอบแทน</t>
  </si>
  <si>
    <t>ค่าใช้สอย</t>
  </si>
  <si>
    <t>ค่าสาธารณูปโภค</t>
  </si>
  <si>
    <t>เดบิท</t>
  </si>
  <si>
    <t>ลูกหนี้เงินยืมงบประมาณ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</si>
  <si>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</si>
  <si>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</si>
  <si>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</si>
  <si>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320000</t>
  </si>
  <si>
    <t>111100</t>
  </si>
  <si>
    <t>113301</t>
  </si>
  <si>
    <t>113302</t>
  </si>
  <si>
    <t>113303</t>
  </si>
  <si>
    <t>113100</t>
  </si>
  <si>
    <t>212000</t>
  </si>
  <si>
    <t>310000</t>
  </si>
  <si>
    <t>215000</t>
  </si>
  <si>
    <t>เงินฝากธนาคาร กรุงไทย กระแสรายวัน  327-6-00873-4</t>
  </si>
  <si>
    <t>111203</t>
  </si>
  <si>
    <t>เงินฝากธนาคาร กรุงไทย ออมทรัพย์  327-0-12236-5</t>
  </si>
  <si>
    <t>111201</t>
  </si>
  <si>
    <t>เงินฝากธนาคาร ธกส. ออมทรัพย์  921-2-43536-9</t>
  </si>
  <si>
    <t>111202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</si>
  <si>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</si>
  <si>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</si>
  <si>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</si>
  <si>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</si>
  <si>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</si>
  <si>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113400</t>
  </si>
  <si>
    <t>รายได้จากรัฐบาลค้างรับ</t>
  </si>
  <si>
    <t>113200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</si>
  <si>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</si>
  <si>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</si>
  <si>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215016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</si>
  <si>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</si>
  <si>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</si>
  <si>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</si>
  <si>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</si>
  <si>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</si>
  <si>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</si>
  <si>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</si>
  <si>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</si>
  <si>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</si>
  <si>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</si>
  <si>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</si>
  <si>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</si>
  <si>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</si>
  <si>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</si>
  <si>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</si>
  <si>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</si>
  <si>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</si>
  <si>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</si>
  <si>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</si>
  <si>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</si>
  <si>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 xml:space="preserve">  วันที่  30  กันยายน  2559</t>
  </si>
  <si>
    <t>รายจ่ายผัดส่งใบสำคัญ</t>
  </si>
  <si>
    <t>งบทดลอง  (ปิดบัญชี)</t>
  </si>
  <si>
    <t xml:space="preserve">  วันที่  31  ตุลาคม  2559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</si>
  <si>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</si>
  <si>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</si>
  <si>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</si>
  <si>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</si>
  <si>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</si>
  <si>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</si>
  <si>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</si>
  <si>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</si>
  <si>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</si>
  <si>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</si>
  <si>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</si>
  <si>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</si>
  <si>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</si>
  <si>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21030000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</si>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</sst>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0" fontId="9" fillId="0" borderId="23" xfId="0" applyFont="1" applyBorder="1" applyAlignment="1">
      <alignment/>
    </xf>
    <xf numFmtId="49" fontId="9" fillId="0" borderId="24" xfId="0" applyNumberFormat="1" applyFont="1" applyBorder="1" applyAlignment="1">
      <alignment horizontal="center"/>
    </xf>
    <xf numFmtId="43" fontId="9" fillId="0" borderId="23" xfId="44" applyFont="1" applyBorder="1" applyAlignment="1">
      <alignment/>
    </xf>
    <xf numFmtId="0" fontId="10" fillId="0" borderId="12" xfId="0" applyFont="1" applyBorder="1" applyAlignment="1">
      <alignment horizontal="left"/>
    </xf>
    <xf numFmtId="22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view="pageBreakPreview" zoomScale="90" zoomScaleSheetLayoutView="90" zoomScalePageLayoutView="0" workbookViewId="0" topLeftCell="A1">
      <selection activeCell="A12" sqref="A12"/>
    </sheetView>
  </sheetViews>
  <sheetFormatPr defaultColWidth="57.00390625" defaultRowHeight="21.75"/>
  <cols>
    <col min="1" max="1" width="73.7109375" style="1" customWidth="1"/>
    <col min="2" max="2" width="17.140625" style="31" customWidth="1"/>
    <col min="3" max="3" width="23.8515625" style="1" customWidth="1"/>
    <col min="4" max="4" width="23.8515625" style="32" customWidth="1"/>
    <col min="5" max="16384" width="57.00390625" style="1" customWidth="1"/>
  </cols>
  <sheetData>
    <row r="1" spans="1:4" ht="26.25">
      <c r="A1" s="45" t="s">
        <v>40</v>
      </c>
      <c r="B1" s="45"/>
      <c r="C1" s="45"/>
      <c r="D1" s="45"/>
    </row>
    <row r="2" spans="1:4" ht="21.75" customHeight="1">
      <c r="A2" s="45" t="s">
        <v>49</v>
      </c>
      <c r="B2" s="45"/>
      <c r="C2" s="45"/>
      <c r="D2" s="45"/>
    </row>
    <row r="3" spans="1:4" ht="26.25">
      <c r="A3" s="46" t="s">
        <v>61</v>
      </c>
      <c r="B3" s="46"/>
      <c r="C3" s="46"/>
      <c r="D3" s="46"/>
    </row>
    <row r="4" spans="1:4" ht="26.25">
      <c r="A4" s="3"/>
      <c r="B4" s="3"/>
      <c r="C4" s="3"/>
      <c r="D4" s="3"/>
    </row>
    <row r="5" spans="1:4" ht="21.75" customHeight="1">
      <c r="A5" s="47" t="s">
        <v>0</v>
      </c>
      <c r="B5" s="49" t="s">
        <v>1</v>
      </c>
      <c r="C5" s="47" t="s">
        <v>7</v>
      </c>
      <c r="D5" s="47" t="s">
        <v>2</v>
      </c>
    </row>
    <row r="6" spans="1:4" ht="4.5" customHeight="1">
      <c r="A6" s="48"/>
      <c r="B6" s="50"/>
      <c r="C6" s="48"/>
      <c r="D6" s="48"/>
    </row>
    <row r="7" spans="1:4" ht="25.5">
      <c r="A7" s="4" t="s">
        <v>3</v>
      </c>
      <c r="B7" s="5" t="s">
        <v>62</v>
      </c>
      <c r="C7" s="6">
        <f>4800-4800</f>
        <v>0</v>
      </c>
      <c r="D7" s="7"/>
    </row>
    <row r="8" spans="1:4" ht="25.5">
      <c r="A8" s="8" t="s">
        <v>21</v>
      </c>
      <c r="B8" s="9" t="s">
        <v>63</v>
      </c>
      <c r="C8" s="10">
        <v>1000</v>
      </c>
      <c r="D8" s="11"/>
    </row>
    <row r="9" spans="1:4" ht="25.5">
      <c r="A9" s="8" t="s">
        <v>23</v>
      </c>
      <c r="B9" s="9" t="s">
        <v>64</v>
      </c>
      <c r="C9" s="10">
        <f>18840547.36+15119760.55-1251237</f>
        <v>32709070.909999996</v>
      </c>
      <c r="D9" s="11"/>
    </row>
    <row r="10" spans="1:4" ht="25.5">
      <c r="A10" s="8" t="s">
        <v>55</v>
      </c>
      <c r="B10" s="9" t="s">
        <v>64</v>
      </c>
      <c r="C10" s="12">
        <f>12334403.7+134928-1904683.54</f>
        <v>10564648.16</v>
      </c>
      <c r="D10" s="13"/>
    </row>
    <row r="11" spans="1:4" ht="25.5">
      <c r="A11" s="8" t="s">
        <v>25</v>
      </c>
      <c r="B11" s="9" t="s">
        <v>64</v>
      </c>
      <c r="C11" s="12">
        <f>1002941.08+120086</f>
        <v>1123027.08</v>
      </c>
      <c r="D11" s="13"/>
    </row>
    <row r="12" spans="1:4" ht="25.5">
      <c r="A12" s="8" t="s">
        <v>56</v>
      </c>
      <c r="B12" s="9" t="s">
        <v>65</v>
      </c>
      <c r="C12" s="12">
        <v>1415684.36</v>
      </c>
      <c r="D12" s="13"/>
    </row>
    <row r="13" spans="1:4" ht="25.5">
      <c r="A13" s="8" t="s">
        <v>57</v>
      </c>
      <c r="B13" s="9" t="s">
        <v>64</v>
      </c>
      <c r="C13" s="12">
        <v>99015.49</v>
      </c>
      <c r="D13" s="13"/>
    </row>
    <row r="14" spans="1:4" ht="25.5">
      <c r="A14" s="8" t="s">
        <v>27</v>
      </c>
      <c r="B14" s="9" t="s">
        <v>65</v>
      </c>
      <c r="C14" s="12">
        <f>3180857.34</f>
        <v>3180857.34</v>
      </c>
      <c r="D14" s="13"/>
    </row>
    <row r="15" spans="1:4" ht="25.5">
      <c r="A15" s="8" t="s">
        <v>28</v>
      </c>
      <c r="B15" s="9" t="s">
        <v>66</v>
      </c>
      <c r="C15" s="12">
        <v>27352</v>
      </c>
      <c r="D15" s="13"/>
    </row>
    <row r="16" spans="1:4" ht="25.5">
      <c r="A16" s="8" t="s">
        <v>29</v>
      </c>
      <c r="B16" s="9" t="s">
        <v>67</v>
      </c>
      <c r="C16" s="12">
        <f>137879.93-713</f>
        <v>137166.93</v>
      </c>
      <c r="D16" s="13"/>
    </row>
    <row r="17" spans="1:4" ht="25.5">
      <c r="A17" s="8" t="s">
        <v>30</v>
      </c>
      <c r="B17" s="9" t="s">
        <v>68</v>
      </c>
      <c r="C17" s="12">
        <v>400</v>
      </c>
      <c r="D17" s="13"/>
    </row>
    <row r="18" spans="1:4" ht="25.5">
      <c r="A18" s="8" t="s">
        <v>31</v>
      </c>
      <c r="B18" s="9" t="s">
        <v>69</v>
      </c>
      <c r="C18" s="12">
        <v>485752</v>
      </c>
      <c r="D18" s="13"/>
    </row>
    <row r="19" spans="1:4" ht="25.5">
      <c r="A19" s="8" t="s">
        <v>8</v>
      </c>
      <c r="B19" s="9" t="s">
        <v>70</v>
      </c>
      <c r="C19" s="12">
        <f>3340+1676492-1536400-6400</f>
        <v>137032</v>
      </c>
      <c r="D19" s="13"/>
    </row>
    <row r="20" spans="1:4" ht="25.5">
      <c r="A20" s="8" t="s">
        <v>33</v>
      </c>
      <c r="B20" s="9" t="s">
        <v>71</v>
      </c>
      <c r="C20" s="12">
        <v>23590589</v>
      </c>
      <c r="D20" s="13"/>
    </row>
    <row r="21" spans="1:4" ht="25.5">
      <c r="A21" s="8" t="s">
        <v>35</v>
      </c>
      <c r="B21" s="9" t="s">
        <v>73</v>
      </c>
      <c r="C21" s="12"/>
      <c r="D21" s="13">
        <f>1647165.84+105300+6837.11+9654-31242.24</f>
        <v>1737714.7100000002</v>
      </c>
    </row>
    <row r="22" spans="1:4" ht="25.5">
      <c r="A22" s="8" t="s">
        <v>36</v>
      </c>
      <c r="B22" s="9" t="s">
        <v>74</v>
      </c>
      <c r="C22" s="12"/>
      <c r="D22" s="13">
        <f>1101956.57+120086</f>
        <v>1222042.57</v>
      </c>
    </row>
    <row r="23" spans="1:4" ht="25.5">
      <c r="A23" s="8" t="s">
        <v>38</v>
      </c>
      <c r="B23" s="9" t="s">
        <v>72</v>
      </c>
      <c r="C23" s="10"/>
      <c r="D23" s="14">
        <v>25095235.12</v>
      </c>
    </row>
    <row r="24" spans="1:4" ht="25.5">
      <c r="A24" s="8" t="s">
        <v>59</v>
      </c>
      <c r="B24" s="9" t="s">
        <v>75</v>
      </c>
      <c r="C24" s="15"/>
      <c r="D24" s="16">
        <v>3340</v>
      </c>
    </row>
    <row r="25" spans="1:4" ht="25.5">
      <c r="A25" s="8" t="s">
        <v>39</v>
      </c>
      <c r="B25" s="9" t="s">
        <v>76</v>
      </c>
      <c r="C25" s="17"/>
      <c r="D25" s="18">
        <f>22249001.77-61000</f>
        <v>22188001.77</v>
      </c>
    </row>
    <row r="26" spans="1:4" ht="25.5">
      <c r="A26" s="8" t="s">
        <v>9</v>
      </c>
      <c r="B26" s="9" t="s">
        <v>77</v>
      </c>
      <c r="C26" s="12"/>
      <c r="D26" s="13">
        <v>11023062.96</v>
      </c>
    </row>
    <row r="27" spans="1:4" ht="25.5">
      <c r="A27" s="8" t="s">
        <v>53</v>
      </c>
      <c r="B27" s="9" t="s">
        <v>78</v>
      </c>
      <c r="C27" s="12"/>
      <c r="D27" s="13">
        <v>15142275.55</v>
      </c>
    </row>
    <row r="28" spans="1:4" ht="25.5">
      <c r="A28" s="8" t="s">
        <v>50</v>
      </c>
      <c r="B28" s="9" t="s">
        <v>79</v>
      </c>
      <c r="C28" s="12">
        <v>1644700</v>
      </c>
      <c r="D28" s="13"/>
    </row>
    <row r="29" spans="1:4" ht="25.5">
      <c r="A29" s="8" t="s">
        <v>10</v>
      </c>
      <c r="B29" s="9" t="s">
        <v>80</v>
      </c>
      <c r="C29" s="12">
        <v>329460</v>
      </c>
      <c r="D29" s="13"/>
    </row>
    <row r="30" spans="1:4" ht="25.5">
      <c r="A30" s="36" t="s">
        <v>11</v>
      </c>
      <c r="B30" s="37" t="s">
        <v>81</v>
      </c>
      <c r="C30" s="38">
        <v>929912</v>
      </c>
      <c r="D30" s="39"/>
    </row>
    <row r="31" spans="1:4" ht="25.5">
      <c r="A31" s="8" t="s">
        <v>4</v>
      </c>
      <c r="B31" s="9" t="s">
        <v>82</v>
      </c>
      <c r="C31" s="13">
        <v>7737</v>
      </c>
      <c r="D31" s="39"/>
    </row>
    <row r="32" spans="1:4" ht="25.5">
      <c r="A32" s="8" t="s">
        <v>5</v>
      </c>
      <c r="B32" s="9" t="s">
        <v>83</v>
      </c>
      <c r="C32" s="13">
        <v>2160</v>
      </c>
      <c r="D32" s="39"/>
    </row>
    <row r="33" spans="1:4" ht="25.5">
      <c r="A33" s="40" t="s">
        <v>6</v>
      </c>
      <c r="B33" s="41" t="s">
        <v>84</v>
      </c>
      <c r="C33" s="42">
        <v>26108.41</v>
      </c>
      <c r="D33" s="21"/>
    </row>
    <row r="34" spans="1:4" ht="22.5" customHeight="1" thickBot="1">
      <c r="A34" s="26"/>
      <c r="B34" s="24"/>
      <c r="C34" s="30">
        <f>SUM(C7:C33)</f>
        <v>76411672.67999998</v>
      </c>
      <c r="D34" s="30">
        <f>SUM(D7:D33)</f>
        <v>76411672.68</v>
      </c>
    </row>
    <row r="35" spans="1:4" ht="27" thickTop="1">
      <c r="A35" s="23" t="s">
        <v>52</v>
      </c>
      <c r="B35" s="24"/>
      <c r="C35" s="22"/>
      <c r="D35" s="22"/>
    </row>
    <row r="36" spans="1:4" ht="20.25" customHeight="1">
      <c r="A36" s="26"/>
      <c r="B36" s="24"/>
      <c r="C36" s="22"/>
      <c r="D36" s="22"/>
    </row>
    <row r="37" spans="1:4" ht="26.25">
      <c r="A37" s="44" t="s">
        <v>41</v>
      </c>
      <c r="B37" s="44"/>
      <c r="C37" s="44"/>
      <c r="D37" s="22"/>
    </row>
    <row r="38" spans="1:4" ht="26.25">
      <c r="A38" s="44" t="s">
        <v>54</v>
      </c>
      <c r="B38" s="44"/>
      <c r="C38" s="44"/>
      <c r="D38" s="22"/>
    </row>
    <row r="39" spans="1:4" ht="15" customHeight="1">
      <c r="A39" s="25"/>
      <c r="B39" s="25"/>
      <c r="C39" s="25"/>
      <c r="D39" s="22"/>
    </row>
    <row r="40" spans="1:4" ht="26.25">
      <c r="A40" s="33" t="s">
        <v>44</v>
      </c>
      <c r="B40" s="25"/>
      <c r="C40" s="25" t="s">
        <v>48</v>
      </c>
      <c r="D40" s="22"/>
    </row>
    <row r="41" spans="1:4" ht="25.5">
      <c r="A41" s="26"/>
      <c r="B41" s="24"/>
      <c r="C41" s="22"/>
      <c r="D41" s="22"/>
    </row>
    <row r="42" spans="1:4" s="28" customFormat="1" ht="23.25" customHeight="1">
      <c r="A42" s="23" t="s">
        <v>43</v>
      </c>
      <c r="B42" s="2"/>
      <c r="C42" s="27"/>
      <c r="D42" s="27"/>
    </row>
    <row r="43" spans="1:4" s="28" customFormat="1" ht="26.25">
      <c r="A43" s="23" t="s">
        <v>45</v>
      </c>
      <c r="B43" s="2"/>
      <c r="C43" s="27" t="s">
        <v>47</v>
      </c>
      <c r="D43" s="27"/>
    </row>
    <row r="44" spans="1:4" s="28" customFormat="1" ht="26.25">
      <c r="A44" s="23" t="s">
        <v>42</v>
      </c>
      <c r="B44" s="2"/>
      <c r="C44" s="27" t="s">
        <v>46</v>
      </c>
      <c r="D44" s="27"/>
    </row>
    <row r="45" spans="1:4" ht="26.25">
      <c r="A45" s="45" t="s">
        <v>40</v>
      </c>
      <c r="B45" s="45"/>
      <c r="C45" s="45"/>
      <c r="D45" s="45"/>
    </row>
    <row r="46" spans="1:4" ht="21.75" customHeight="1">
      <c r="A46" s="45" t="str">
        <f>A2</f>
        <v>งบทดลอง  </v>
      </c>
      <c r="B46" s="45"/>
      <c r="C46" s="45"/>
      <c r="D46" s="45"/>
    </row>
    <row r="47" spans="1:4" ht="26.25">
      <c r="A47" s="46" t="s">
        <v>58</v>
      </c>
      <c r="B47" s="46"/>
      <c r="C47" s="46"/>
      <c r="D47" s="46"/>
    </row>
    <row r="48" spans="1:4" ht="26.25">
      <c r="A48" s="3"/>
      <c r="B48" s="3"/>
      <c r="C48" s="3"/>
      <c r="D48" s="3"/>
    </row>
    <row r="49" spans="1:4" ht="21.75" customHeight="1">
      <c r="A49" s="47" t="s">
        <v>0</v>
      </c>
      <c r="B49" s="49" t="s">
        <v>1</v>
      </c>
      <c r="C49" s="47" t="s">
        <v>7</v>
      </c>
      <c r="D49" s="47" t="s">
        <v>2</v>
      </c>
    </row>
    <row r="50" spans="1:4" ht="4.5" customHeight="1">
      <c r="A50" s="48"/>
      <c r="B50" s="50"/>
      <c r="C50" s="48"/>
      <c r="D50" s="48"/>
    </row>
    <row r="51" spans="1:4" ht="25.5">
      <c r="A51" s="8"/>
      <c r="B51" s="9"/>
      <c r="C51" s="12"/>
      <c r="D51" s="7"/>
    </row>
    <row r="52" spans="1:4" ht="25.5">
      <c r="A52" s="8"/>
      <c r="B52" s="9"/>
      <c r="C52" s="12"/>
      <c r="D52" s="11"/>
    </row>
    <row r="53" spans="1:4" ht="25.5">
      <c r="A53" s="8"/>
      <c r="B53" s="9"/>
      <c r="C53" s="12"/>
      <c r="D53" s="11"/>
    </row>
    <row r="54" spans="1:4" ht="25.5">
      <c r="A54" s="8"/>
      <c r="B54" s="9"/>
      <c r="C54" s="12"/>
      <c r="D54" s="13"/>
    </row>
    <row r="55" spans="1:4" ht="25.5">
      <c r="A55" s="8"/>
      <c r="B55" s="9"/>
      <c r="C55" s="12"/>
      <c r="D55" s="13"/>
    </row>
    <row r="56" spans="1:4" ht="25.5">
      <c r="A56" s="8"/>
      <c r="B56" s="9"/>
      <c r="C56" s="12"/>
      <c r="D56" s="13"/>
    </row>
    <row r="57" spans="1:4" ht="25.5">
      <c r="A57" s="8"/>
      <c r="B57" s="9"/>
      <c r="C57" s="12"/>
      <c r="D57" s="13"/>
    </row>
    <row r="58" spans="1:4" ht="25.5">
      <c r="A58" s="8"/>
      <c r="B58" s="9"/>
      <c r="C58" s="12"/>
      <c r="D58" s="13"/>
    </row>
    <row r="59" spans="1:4" ht="25.5">
      <c r="A59" s="8"/>
      <c r="B59" s="9"/>
      <c r="C59" s="12"/>
      <c r="D59" s="13"/>
    </row>
    <row r="60" spans="1:4" ht="25.5">
      <c r="A60" s="8"/>
      <c r="B60" s="9"/>
      <c r="C60" s="12"/>
      <c r="D60" s="13"/>
    </row>
    <row r="61" spans="1:4" ht="25.5">
      <c r="A61" s="8"/>
      <c r="B61" s="9"/>
      <c r="C61" s="12"/>
      <c r="D61" s="13"/>
    </row>
    <row r="62" spans="1:4" ht="25.5">
      <c r="A62" s="8"/>
      <c r="B62" s="9"/>
      <c r="C62" s="12"/>
      <c r="D62" s="13"/>
    </row>
    <row r="63" spans="1:4" ht="25.5">
      <c r="A63" s="8"/>
      <c r="B63" s="9"/>
      <c r="C63" s="12"/>
      <c r="D63" s="13"/>
    </row>
    <row r="64" spans="1:4" ht="25.5">
      <c r="A64" s="8"/>
      <c r="B64" s="9"/>
      <c r="C64" s="12"/>
      <c r="D64" s="13"/>
    </row>
    <row r="65" spans="1:4" ht="25.5">
      <c r="A65" s="8"/>
      <c r="B65" s="9"/>
      <c r="C65" s="12"/>
      <c r="D65" s="13"/>
    </row>
    <row r="66" spans="1:4" ht="25.5">
      <c r="A66" s="8"/>
      <c r="B66" s="9"/>
      <c r="C66" s="12"/>
      <c r="D66" s="13"/>
    </row>
    <row r="67" spans="1:4" ht="25.5">
      <c r="A67" s="8"/>
      <c r="B67" s="9"/>
      <c r="C67" s="12"/>
      <c r="D67" s="13"/>
    </row>
    <row r="68" spans="1:4" ht="25.5">
      <c r="A68" s="8"/>
      <c r="B68" s="9"/>
      <c r="C68" s="12"/>
      <c r="D68" s="13"/>
    </row>
    <row r="69" spans="1:4" ht="25.5">
      <c r="A69" s="8"/>
      <c r="B69" s="9"/>
      <c r="C69" s="10"/>
      <c r="D69" s="14"/>
    </row>
    <row r="70" spans="1:4" ht="25.5">
      <c r="A70" s="8"/>
      <c r="B70" s="9"/>
      <c r="C70" s="15"/>
      <c r="D70" s="16"/>
    </row>
    <row r="71" spans="1:4" ht="25.5">
      <c r="A71" s="8"/>
      <c r="B71" s="9"/>
      <c r="C71" s="17"/>
      <c r="D71" s="18"/>
    </row>
    <row r="72" spans="1:4" ht="25.5">
      <c r="A72" s="8"/>
      <c r="B72" s="9"/>
      <c r="C72" s="12"/>
      <c r="D72" s="13"/>
    </row>
    <row r="73" spans="1:4" ht="25.5">
      <c r="A73" s="8"/>
      <c r="B73" s="9"/>
      <c r="C73" s="12"/>
      <c r="D73" s="13"/>
    </row>
    <row r="74" spans="1:4" ht="25.5">
      <c r="A74" s="8"/>
      <c r="B74" s="9"/>
      <c r="C74" s="12"/>
      <c r="D74" s="13"/>
    </row>
    <row r="75" spans="1:4" ht="25.5">
      <c r="A75" s="19"/>
      <c r="B75" s="20"/>
      <c r="C75" s="29"/>
      <c r="D75" s="21"/>
    </row>
    <row r="76" spans="1:4" ht="22.5" customHeight="1" thickBot="1">
      <c r="A76" s="26"/>
      <c r="B76" s="24"/>
      <c r="C76" s="30">
        <f>SUM(C7:C75)</f>
        <v>152823345.35999995</v>
      </c>
      <c r="D76" s="30">
        <f>SUM(D7:D75)</f>
        <v>152823345.36</v>
      </c>
    </row>
    <row r="77" spans="1:4" ht="22.5" customHeight="1" thickTop="1">
      <c r="A77" s="26"/>
      <c r="B77" s="24"/>
      <c r="C77" s="22"/>
      <c r="D77" s="22"/>
    </row>
    <row r="78" spans="1:4" ht="26.25">
      <c r="A78" s="23" t="s">
        <v>51</v>
      </c>
      <c r="B78" s="24"/>
      <c r="C78" s="22"/>
      <c r="D78" s="22"/>
    </row>
    <row r="79" spans="1:4" ht="20.25" customHeight="1">
      <c r="A79" s="26"/>
      <c r="B79" s="24"/>
      <c r="C79" s="22"/>
      <c r="D79" s="22"/>
    </row>
    <row r="80" spans="1:4" ht="12.75" customHeight="1">
      <c r="A80" s="23"/>
      <c r="B80" s="24"/>
      <c r="C80" s="22"/>
      <c r="D80" s="22"/>
    </row>
    <row r="81" spans="1:4" ht="26.25">
      <c r="A81" s="44" t="s">
        <v>41</v>
      </c>
      <c r="B81" s="44"/>
      <c r="C81" s="44"/>
      <c r="D81" s="22"/>
    </row>
    <row r="82" spans="1:4" ht="26.25">
      <c r="A82" s="44" t="s">
        <v>54</v>
      </c>
      <c r="B82" s="44"/>
      <c r="C82" s="44"/>
      <c r="D82" s="22"/>
    </row>
    <row r="83" spans="1:4" ht="15" customHeight="1">
      <c r="A83" s="25"/>
      <c r="B83" s="25"/>
      <c r="C83" s="25"/>
      <c r="D83" s="22"/>
    </row>
    <row r="84" spans="1:4" ht="26.25">
      <c r="A84" s="33" t="s">
        <v>44</v>
      </c>
      <c r="B84" s="25"/>
      <c r="C84" s="25" t="s">
        <v>48</v>
      </c>
      <c r="D84" s="22"/>
    </row>
    <row r="85" spans="1:4" ht="25.5">
      <c r="A85" s="26"/>
      <c r="B85" s="24"/>
      <c r="C85" s="22"/>
      <c r="D85" s="22"/>
    </row>
    <row r="86" spans="1:4" s="28" customFormat="1" ht="23.25" customHeight="1">
      <c r="A86" s="23" t="s">
        <v>43</v>
      </c>
      <c r="B86" s="2"/>
      <c r="C86" s="27"/>
      <c r="D86" s="27"/>
    </row>
    <row r="87" spans="1:4" s="28" customFormat="1" ht="26.25">
      <c r="A87" s="23" t="s">
        <v>45</v>
      </c>
      <c r="B87" s="2"/>
      <c r="C87" s="27" t="s">
        <v>47</v>
      </c>
      <c r="D87" s="27"/>
    </row>
    <row r="88" spans="1:4" s="28" customFormat="1" ht="26.25">
      <c r="A88" s="23" t="s">
        <v>42</v>
      </c>
      <c r="B88" s="2"/>
      <c r="C88" s="27" t="s">
        <v>46</v>
      </c>
      <c r="D88" s="27"/>
    </row>
    <row r="89" spans="3:4" ht="23.25">
      <c r="C89" s="35"/>
      <c r="D89" s="34"/>
    </row>
    <row r="90" spans="1:4" ht="26.25">
      <c r="A90" s="45" t="s">
        <v>40</v>
      </c>
      <c r="B90" s="45"/>
      <c r="C90" s="45"/>
      <c r="D90" s="45"/>
    </row>
    <row r="91" spans="1:4" ht="21.75" customHeight="1">
      <c r="A91" s="45" t="s">
        <v>60</v>
      </c>
      <c r="B91" s="45"/>
      <c r="C91" s="45"/>
      <c r="D91" s="45"/>
    </row>
    <row r="92" spans="1:4" ht="26.25">
      <c r="A92" s="46" t="s">
        <v>58</v>
      </c>
      <c r="B92" s="46"/>
      <c r="C92" s="46"/>
      <c r="D92" s="46"/>
    </row>
    <row r="93" spans="1:4" ht="26.25">
      <c r="A93" s="3"/>
      <c r="B93" s="3"/>
      <c r="C93" s="3"/>
      <c r="D93" s="3"/>
    </row>
    <row r="94" spans="1:4" ht="21.75" customHeight="1">
      <c r="A94" s="47" t="s">
        <v>0</v>
      </c>
      <c r="B94" s="49" t="s">
        <v>1</v>
      </c>
      <c r="C94" s="47" t="s">
        <v>7</v>
      </c>
      <c r="D94" s="47" t="s">
        <v>2</v>
      </c>
    </row>
    <row r="95" spans="1:4" ht="4.5" customHeight="1">
      <c r="A95" s="48"/>
      <c r="B95" s="50"/>
      <c r="C95" s="48"/>
      <c r="D95" s="48"/>
    </row>
    <row r="96" spans="1:4" ht="25.5">
      <c r="A96" s="4" t="s">
        <v>3</v>
      </c>
      <c r="B96" s="5" t="s">
        <v>13</v>
      </c>
      <c r="C96" s="6">
        <f>4800-4800</f>
        <v>0</v>
      </c>
      <c r="D96" s="7"/>
    </row>
    <row r="97" spans="1:4" ht="25.5">
      <c r="A97" s="8" t="s">
        <v>21</v>
      </c>
      <c r="B97" s="9" t="s">
        <v>22</v>
      </c>
      <c r="C97" s="10">
        <v>1000</v>
      </c>
      <c r="D97" s="11"/>
    </row>
    <row r="98" spans="1:4" ht="25.5">
      <c r="A98" s="8" t="s">
        <v>23</v>
      </c>
      <c r="B98" s="9" t="s">
        <v>24</v>
      </c>
      <c r="C98" s="10">
        <f>27759336.65+2354966.71-1285006-10000000+11250</f>
        <v>18840547.36</v>
      </c>
      <c r="D98" s="11"/>
    </row>
    <row r="99" spans="1:4" ht="25.5">
      <c r="A99" s="8" t="s">
        <v>55</v>
      </c>
      <c r="B99" s="9" t="s">
        <v>24</v>
      </c>
      <c r="C99" s="12">
        <f>9717765.39+10217947.62-7593527.14+3467.83-11250</f>
        <v>12334403.699999997</v>
      </c>
      <c r="D99" s="13"/>
    </row>
    <row r="100" spans="1:4" ht="25.5">
      <c r="A100" s="8" t="s">
        <v>25</v>
      </c>
      <c r="B100" s="9" t="s">
        <v>24</v>
      </c>
      <c r="C100" s="12">
        <f>996117.41+6823.67</f>
        <v>1002941.0800000001</v>
      </c>
      <c r="D100" s="13"/>
    </row>
    <row r="101" spans="1:4" ht="25.5">
      <c r="A101" s="8" t="s">
        <v>56</v>
      </c>
      <c r="B101" s="9" t="s">
        <v>26</v>
      </c>
      <c r="C101" s="12">
        <f>1415684.36</f>
        <v>1415684.36</v>
      </c>
      <c r="D101" s="13"/>
    </row>
    <row r="102" spans="1:4" ht="25.5">
      <c r="A102" s="8" t="s">
        <v>57</v>
      </c>
      <c r="B102" s="9" t="s">
        <v>24</v>
      </c>
      <c r="C102" s="12">
        <f>99015.49</f>
        <v>99015.49</v>
      </c>
      <c r="D102" s="13"/>
    </row>
    <row r="103" spans="1:4" ht="25.5">
      <c r="A103" s="8" t="s">
        <v>27</v>
      </c>
      <c r="B103" s="9" t="s">
        <v>26</v>
      </c>
      <c r="C103" s="12">
        <f>3180857.34</f>
        <v>3180857.34</v>
      </c>
      <c r="D103" s="13"/>
    </row>
    <row r="104" spans="1:4" ht="25.5">
      <c r="A104" s="8" t="s">
        <v>28</v>
      </c>
      <c r="B104" s="9" t="s">
        <v>14</v>
      </c>
      <c r="C104" s="12">
        <f>19104+8248</f>
        <v>27352</v>
      </c>
      <c r="D104" s="13"/>
    </row>
    <row r="105" spans="1:4" ht="25.5">
      <c r="A105" s="8" t="s">
        <v>29</v>
      </c>
      <c r="B105" s="9" t="s">
        <v>15</v>
      </c>
      <c r="C105" s="12">
        <f>94206.93+43673</f>
        <v>137879.93</v>
      </c>
      <c r="D105" s="13"/>
    </row>
    <row r="106" spans="1:4" ht="25.5">
      <c r="A106" s="8" t="s">
        <v>30</v>
      </c>
      <c r="B106" s="9" t="s">
        <v>16</v>
      </c>
      <c r="C106" s="12">
        <f>200+200</f>
        <v>400</v>
      </c>
      <c r="D106" s="13"/>
    </row>
    <row r="107" spans="1:4" ht="25.5">
      <c r="A107" s="8" t="s">
        <v>31</v>
      </c>
      <c r="B107" s="9" t="s">
        <v>32</v>
      </c>
      <c r="C107" s="12">
        <v>485752</v>
      </c>
      <c r="D107" s="13"/>
    </row>
    <row r="108" spans="1:4" ht="25.5">
      <c r="A108" s="8" t="s">
        <v>8</v>
      </c>
      <c r="B108" s="9" t="s">
        <v>17</v>
      </c>
      <c r="C108" s="12">
        <f>14324+30240-44796+3572</f>
        <v>3340</v>
      </c>
      <c r="D108" s="13"/>
    </row>
    <row r="109" spans="1:4" ht="25.5">
      <c r="A109" s="8" t="s">
        <v>33</v>
      </c>
      <c r="B109" s="9" t="s">
        <v>34</v>
      </c>
      <c r="C109" s="12">
        <f>23577500+32689-19600</f>
        <v>23590589</v>
      </c>
      <c r="D109" s="13"/>
    </row>
    <row r="110" spans="1:4" ht="25.5">
      <c r="A110" s="8" t="s">
        <v>35</v>
      </c>
      <c r="B110" s="9" t="s">
        <v>20</v>
      </c>
      <c r="C110" s="12"/>
      <c r="D110" s="13">
        <f>1375674.84+7530+1859+144500+88000-19600+300+48010+892</f>
        <v>1647165.84</v>
      </c>
    </row>
    <row r="111" spans="1:4" ht="25.5">
      <c r="A111" s="8" t="s">
        <v>36</v>
      </c>
      <c r="B111" s="9" t="s">
        <v>37</v>
      </c>
      <c r="C111" s="12"/>
      <c r="D111" s="13">
        <f>1095132.9+6823.67</f>
        <v>1101956.5699999998</v>
      </c>
    </row>
    <row r="112" spans="1:4" ht="25.5">
      <c r="A112" s="8" t="s">
        <v>38</v>
      </c>
      <c r="B112" s="9" t="s">
        <v>18</v>
      </c>
      <c r="C112" s="10"/>
      <c r="D112" s="14">
        <f>14493755-1040255+971835.12+10669900</f>
        <v>25095235.119999997</v>
      </c>
    </row>
    <row r="113" spans="1:4" ht="25.5">
      <c r="A113" s="8" t="s">
        <v>59</v>
      </c>
      <c r="B113" s="9"/>
      <c r="C113" s="15"/>
      <c r="D113" s="16">
        <v>3340</v>
      </c>
    </row>
    <row r="114" spans="1:4" ht="25.5">
      <c r="A114" s="8" t="s">
        <v>39</v>
      </c>
      <c r="B114" s="9" t="s">
        <v>19</v>
      </c>
      <c r="C114" s="17"/>
      <c r="D114" s="18">
        <f>18727520.56+4695308.28-1173827.07</f>
        <v>22249001.77</v>
      </c>
    </row>
    <row r="115" spans="1:4" ht="25.5">
      <c r="A115" s="8" t="s">
        <v>9</v>
      </c>
      <c r="B115" s="9" t="s">
        <v>12</v>
      </c>
      <c r="C115" s="12"/>
      <c r="D115" s="13">
        <f>9849235.89+1173827.07</f>
        <v>11023062.96</v>
      </c>
    </row>
    <row r="116" spans="1:4" ht="25.5">
      <c r="A116" s="8"/>
      <c r="B116" s="9"/>
      <c r="C116" s="12"/>
      <c r="D116" s="13"/>
    </row>
    <row r="117" spans="1:4" ht="25.5">
      <c r="A117" s="8"/>
      <c r="B117" s="9"/>
      <c r="C117" s="12"/>
      <c r="D117" s="13"/>
    </row>
    <row r="118" spans="1:4" ht="25.5">
      <c r="A118" s="8"/>
      <c r="B118" s="9"/>
      <c r="C118" s="12"/>
      <c r="D118" s="13"/>
    </row>
    <row r="119" spans="1:4" ht="25.5">
      <c r="A119" s="8"/>
      <c r="B119" s="9"/>
      <c r="C119" s="13"/>
      <c r="D119" s="39"/>
    </row>
    <row r="120" spans="1:4" ht="25.5">
      <c r="A120" s="8"/>
      <c r="B120" s="9"/>
      <c r="C120" s="13"/>
      <c r="D120" s="39"/>
    </row>
    <row r="121" spans="1:4" ht="25.5">
      <c r="A121" s="40"/>
      <c r="B121" s="41"/>
      <c r="C121" s="42"/>
      <c r="D121" s="21"/>
    </row>
    <row r="122" spans="1:4" ht="22.5" customHeight="1" thickBot="1">
      <c r="A122" s="26"/>
      <c r="B122" s="24"/>
      <c r="C122" s="30">
        <f>SUM(C96:C121)</f>
        <v>61119762.26</v>
      </c>
      <c r="D122" s="30">
        <f>SUM(D110:D121)</f>
        <v>61119762.26</v>
      </c>
    </row>
    <row r="123" spans="1:4" ht="26.25" thickTop="1">
      <c r="A123" s="26"/>
      <c r="B123" s="24"/>
      <c r="C123" s="22"/>
      <c r="D123" s="22"/>
    </row>
    <row r="124" spans="1:4" ht="26.25">
      <c r="A124" s="23" t="s">
        <v>52</v>
      </c>
      <c r="B124" s="24"/>
      <c r="C124" s="22"/>
      <c r="D124" s="22"/>
    </row>
    <row r="125" spans="1:4" ht="20.25" customHeight="1">
      <c r="A125" s="26"/>
      <c r="B125" s="24"/>
      <c r="C125" s="22"/>
      <c r="D125" s="22"/>
    </row>
    <row r="126" spans="1:4" ht="26.25">
      <c r="A126" s="44" t="s">
        <v>41</v>
      </c>
      <c r="B126" s="44"/>
      <c r="C126" s="44"/>
      <c r="D126" s="22"/>
    </row>
    <row r="127" spans="1:4" ht="26.25">
      <c r="A127" s="44" t="s">
        <v>54</v>
      </c>
      <c r="B127" s="44"/>
      <c r="C127" s="44"/>
      <c r="D127" s="22"/>
    </row>
    <row r="128" spans="1:4" ht="15" customHeight="1">
      <c r="A128" s="25"/>
      <c r="B128" s="25"/>
      <c r="C128" s="25"/>
      <c r="D128" s="22"/>
    </row>
    <row r="129" spans="1:4" ht="26.25">
      <c r="A129" s="33" t="s">
        <v>44</v>
      </c>
      <c r="B129" s="25"/>
      <c r="C129" s="25" t="s">
        <v>48</v>
      </c>
      <c r="D129" s="22"/>
    </row>
    <row r="130" spans="1:4" ht="25.5">
      <c r="A130" s="26"/>
      <c r="B130" s="24"/>
      <c r="C130" s="22"/>
      <c r="D130" s="22"/>
    </row>
    <row r="131" spans="1:4" s="28" customFormat="1" ht="23.25" customHeight="1">
      <c r="A131" s="23" t="s">
        <v>43</v>
      </c>
      <c r="B131" s="2"/>
      <c r="C131" s="27"/>
      <c r="D131" s="27"/>
    </row>
    <row r="132" spans="1:4" s="28" customFormat="1" ht="26.25">
      <c r="A132" s="23" t="s">
        <v>45</v>
      </c>
      <c r="B132" s="2"/>
      <c r="C132" s="27" t="s">
        <v>47</v>
      </c>
      <c r="D132" s="27"/>
    </row>
    <row r="133" spans="1:4" s="28" customFormat="1" ht="26.25">
      <c r="A133" s="23" t="s">
        <v>42</v>
      </c>
      <c r="B133" s="2"/>
      <c r="C133" s="27" t="s">
        <v>46</v>
      </c>
      <c r="D133" s="27"/>
    </row>
    <row r="135" ht="23.25">
      <c r="D135" s="43"/>
    </row>
  </sheetData>
  <sheetProtection/>
  <mergeCells count="27"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  <mergeCell ref="D49:D50"/>
    <mergeCell ref="A37:C37"/>
    <mergeCell ref="A38:C38"/>
    <mergeCell ref="B5:B6"/>
    <mergeCell ref="C5:C6"/>
    <mergeCell ref="A49:A50"/>
    <mergeCell ref="B49:B50"/>
    <mergeCell ref="C49:C50"/>
    <mergeCell ref="A126:C126"/>
    <mergeCell ref="A127:C127"/>
    <mergeCell ref="A90:D90"/>
    <mergeCell ref="A91:D91"/>
    <mergeCell ref="A92:D92"/>
    <mergeCell ref="A94:A95"/>
    <mergeCell ref="B94:B95"/>
    <mergeCell ref="C94:C95"/>
    <mergeCell ref="D94:D95"/>
  </mergeCells>
  <printOptions horizontalCentered="1"/>
  <pageMargins left="0.49" right="0" top="0.17" bottom="0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2017-01-16T07:41:35Z</cp:lastPrinted>
  <dcterms:created xsi:type="dcterms:W3CDTF">1999-02-01T03:06:35Z</dcterms:created>
  <dcterms:modified xsi:type="dcterms:W3CDTF">2018-05-30T08:39:21Z</dcterms:modified>
  <cp:category/>
  <cp:version/>
  <cp:contentType/>
  <cp:contentStatus/>
</cp:coreProperties>
</file>